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6" yWindow="108" windowWidth="14772" windowHeight="1176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<sst xmlns="http://schemas.openxmlformats.org/spreadsheetml/2006/main" count="147" uniqueCount="140">
  <si>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</si>
  <si>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</si>
  <si>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</si>
  <si>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</si>
  <si>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</si>
  <si>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</si>
  <si>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</si>
  <si>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</si>
  <si>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</si>
  <si>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</si>
  <si>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</si>
  <si>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</si>
  <si>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</si>
  <si>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</si>
  <si>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</si>
  <si>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</si>
  <si>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</si>
  <si>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</si>
  <si>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</si>
  <si>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</si>
  <si>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</si>
  <si>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</si>
  <si>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</si>
  <si>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</si>
  <si>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</si>
  <si>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</si>
  <si>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</si>
  <si>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</si>
  <si>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</si>
  <si>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</si>
  <si>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</si>
  <si>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</si>
  <si>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</si>
  <si>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</si>
  <si>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</si>
  <si>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</si>
  <si>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</si>
  <si>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</si>
  <si>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</si>
  <si>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</si>
  <si>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</si>
  <si>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</si>
  <si>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</si>
  <si>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</si>
  <si>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</si>
  <si>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</si>
  <si>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</si>
  <si>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</si>
  <si>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</si>
  <si>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</si>
  <si>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</si>
  <si>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</si>
  <si>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</si>
  <si>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</si>
  <si>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</si>
  <si>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</si>
  <si>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</si>
  <si>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</si>
  <si>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</si>
  <si>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</si>
  <si>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</si>
  <si>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</si>
  <si>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</si>
  <si>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</si>
  <si>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</si>
  <si>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</si>
  <si>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</si>
  <si>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</si>
  <si>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</si>
  <si>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</si>
  <si>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</si>
  <si>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</si>
  <si>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</si>
  <si>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</si>
  <si>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</si>
  <si>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</si>
  <si>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</si>
  <si>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</si>
  <si>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</si>
  <si>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</si>
  <si>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</si>
  <si>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</si>
  <si>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</si>
  <si>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</si>
  <si>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</si>
  <si>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</si>
  <si>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</si>
  <si>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</si>
  <si>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</si>
  <si>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</si>
  <si>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</si>
  <si>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</si>
  <si>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</si>
  <si>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</si>
  <si>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</si>
  <si>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</si>
  <si>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</si>
  <si>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</si>
  <si>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</si>
  <si>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</si>
  <si>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</si>
  <si>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</si>
  <si>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</si>
  <si>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</si>
  <si>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</si>
  <si>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</si>
  <si>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</si>
  <si>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</si>
  <si>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</si>
  <si>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</si>
  <si>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</si>
  <si>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</si>
  <si>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</si>
  <si>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</si>
  <si>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</si>
  <si>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</si>
  <si>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</si>
  <si>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</si>
  <si>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</si>
  <si>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</si>
  <si>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</si>
  <si>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</si>
  <si>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</si>
  <si>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</si>
  <si>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</si>
  <si>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</si>
  <si>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</si>
  <si>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</si>
  <si>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</si>
  <si>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</si>
  <si>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</si>
  <si>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</si>
  <si>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</si>
  <si>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</si>
  <si>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</si>
  <si>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</si>
  <si>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</si>
  <si>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</si>
  <si>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</si>
  <si>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>Технокомерц АД Скопје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</si>
</sst>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3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4058755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2021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20" zoomScaleNormal="120" zoomScalePageLayoutView="0" workbookViewId="0" topLeftCell="A7">
      <selection activeCell="D11" sqref="D11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Технокомерц АД Скопје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2021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v>68463</v>
      </c>
      <c r="D11" s="15">
        <f>D12+D18+D19</f>
        <v>137846</v>
      </c>
      <c r="E11" s="15">
        <f>IF(C11&lt;=0,0,D11/C11*100)</f>
        <v>201.34379153703458</v>
      </c>
      <c r="G11" s="36"/>
    </row>
    <row r="12" spans="1:7" ht="14.25" thickBot="1" thickTop="1">
      <c r="A12" s="13">
        <v>2</v>
      </c>
      <c r="B12" s="24" t="s">
        <v>0</v>
      </c>
      <c r="C12" s="15">
        <v>68397</v>
      </c>
      <c r="D12" s="15">
        <f>SUM(D13:D14)</f>
        <v>121268</v>
      </c>
      <c r="E12" s="15">
        <f>IF(C12&lt;=0,0,D12/C12*100)</f>
        <v>177.30017398423908</v>
      </c>
      <c r="G12" s="36"/>
    </row>
    <row r="13" spans="1:7" ht="14.25" thickBot="1" thickTop="1">
      <c r="A13" s="13" t="s">
        <v>45</v>
      </c>
      <c r="B13" s="22" t="s">
        <v>12</v>
      </c>
      <c r="C13" s="17">
        <v>61726</v>
      </c>
      <c r="D13" s="17">
        <v>121237</v>
      </c>
      <c r="E13" s="16">
        <f>IF(C13&lt;=0,0,D13/C13*100)</f>
        <v>196.41156076855782</v>
      </c>
      <c r="G13" s="36"/>
    </row>
    <row r="14" spans="1:7" ht="14.25" thickBot="1" thickTop="1">
      <c r="A14" s="13" t="s">
        <v>46</v>
      </c>
      <c r="B14" s="22" t="s">
        <v>13</v>
      </c>
      <c r="C14" s="17">
        <v>0</v>
      </c>
      <c r="D14" s="17">
        <v>31</v>
      </c>
      <c r="E14" s="16">
        <f>IF(C14&lt;=0,0,D14/C14*100)</f>
        <v>0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>
        <v>268</v>
      </c>
      <c r="D16" s="17">
        <v>258</v>
      </c>
      <c r="E16" s="16">
        <f aca="true" t="shared" si="0" ref="E16:E40">IF(C16&lt;=0,0,D16/C16*100)</f>
        <v>96.26865671641791</v>
      </c>
      <c r="G16" s="36"/>
    </row>
    <row r="17" spans="1:7" ht="27" thickBot="1" thickTop="1">
      <c r="A17" s="13">
        <v>5</v>
      </c>
      <c r="B17" s="22" t="s">
        <v>60</v>
      </c>
      <c r="C17" s="17">
        <v>258</v>
      </c>
      <c r="D17" s="17">
        <v>367</v>
      </c>
      <c r="E17" s="16">
        <f t="shared" si="0"/>
        <v>142.24806201550388</v>
      </c>
      <c r="G17" s="36"/>
    </row>
    <row r="18" spans="1:7" ht="14.25" thickBot="1" thickTop="1">
      <c r="A18" s="13">
        <v>6</v>
      </c>
      <c r="B18" s="22" t="s">
        <v>61</v>
      </c>
      <c r="C18" s="17">
        <v>0</v>
      </c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66</v>
      </c>
      <c r="D19" s="17">
        <v>16578</v>
      </c>
      <c r="E19" s="16">
        <f t="shared" si="0"/>
        <v>25118.18181818182</v>
      </c>
      <c r="G19" s="36"/>
    </row>
    <row r="20" spans="1:7" ht="14.25" thickBot="1" thickTop="1">
      <c r="A20" s="13">
        <v>8</v>
      </c>
      <c r="B20" s="24" t="s">
        <v>47</v>
      </c>
      <c r="C20" s="15">
        <v>74446</v>
      </c>
      <c r="D20" s="15">
        <f>SUM(D21:D31)</f>
        <v>112660</v>
      </c>
      <c r="E20" s="15">
        <f t="shared" si="0"/>
        <v>151.33116621443733</v>
      </c>
      <c r="G20" s="36"/>
    </row>
    <row r="21" spans="1:7" ht="14.25" thickBot="1" thickTop="1">
      <c r="A21" s="13">
        <v>9</v>
      </c>
      <c r="B21" s="23" t="s">
        <v>48</v>
      </c>
      <c r="C21" s="17">
        <v>51182</v>
      </c>
      <c r="D21" s="17">
        <v>80112</v>
      </c>
      <c r="E21" s="16">
        <f t="shared" si="0"/>
        <v>156.5237778906647</v>
      </c>
      <c r="G21" s="36"/>
    </row>
    <row r="22" spans="1:7" ht="14.25" thickBot="1" thickTop="1">
      <c r="A22" s="13">
        <v>10</v>
      </c>
      <c r="B22" s="23" t="s">
        <v>64</v>
      </c>
      <c r="C22" s="17">
        <v>2002</v>
      </c>
      <c r="D22" s="17">
        <v>2282</v>
      </c>
      <c r="E22" s="16">
        <f t="shared" si="0"/>
        <v>113.98601398601397</v>
      </c>
      <c r="G22" s="36"/>
    </row>
    <row r="23" spans="1:7" ht="27" thickBot="1" thickTop="1">
      <c r="A23" s="13">
        <v>11</v>
      </c>
      <c r="B23" s="23" t="s">
        <v>65</v>
      </c>
      <c r="C23" s="17">
        <v>0</v>
      </c>
      <c r="D23" s="17">
        <v>0</v>
      </c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2829</v>
      </c>
      <c r="D24" s="17">
        <v>4006</v>
      </c>
      <c r="E24" s="16">
        <f t="shared" si="0"/>
        <v>141.60480735242135</v>
      </c>
      <c r="G24" s="36"/>
    </row>
    <row r="25" spans="1:7" ht="14.25" thickBot="1" thickTop="1">
      <c r="A25" s="13">
        <v>13</v>
      </c>
      <c r="B25" s="23" t="s">
        <v>67</v>
      </c>
      <c r="C25" s="17">
        <v>1415</v>
      </c>
      <c r="D25" s="17">
        <v>2319</v>
      </c>
      <c r="E25" s="16">
        <f t="shared" si="0"/>
        <v>163.886925795053</v>
      </c>
      <c r="G25" s="36"/>
    </row>
    <row r="26" spans="1:7" ht="14.25" thickBot="1" thickTop="1">
      <c r="A26" s="13">
        <v>14</v>
      </c>
      <c r="B26" s="23" t="s">
        <v>2</v>
      </c>
      <c r="C26" s="17">
        <v>13590</v>
      </c>
      <c r="D26" s="17">
        <v>18125</v>
      </c>
      <c r="E26" s="16">
        <f t="shared" si="0"/>
        <v>133.3701250919794</v>
      </c>
      <c r="G26" s="36"/>
    </row>
    <row r="27" spans="1:7" ht="14.25" thickBot="1" thickTop="1">
      <c r="A27" s="13">
        <v>15</v>
      </c>
      <c r="B27" s="22" t="s">
        <v>68</v>
      </c>
      <c r="C27" s="17">
        <v>1666</v>
      </c>
      <c r="D27" s="17">
        <v>1734</v>
      </c>
      <c r="E27" s="16">
        <f t="shared" si="0"/>
        <v>104.08163265306123</v>
      </c>
      <c r="G27" s="36"/>
    </row>
    <row r="28" spans="1:7" ht="14.25" thickBot="1" thickTop="1">
      <c r="A28" s="13">
        <v>16</v>
      </c>
      <c r="B28" s="23" t="s">
        <v>69</v>
      </c>
      <c r="C28" s="17">
        <v>0</v>
      </c>
      <c r="D28" s="17">
        <v>0</v>
      </c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0</v>
      </c>
      <c r="D29" s="17">
        <v>0</v>
      </c>
      <c r="E29" s="16">
        <f t="shared" si="0"/>
        <v>0</v>
      </c>
      <c r="G29" s="36"/>
    </row>
    <row r="30" spans="1:7" ht="14.25" thickBot="1" thickTop="1">
      <c r="A30" s="13">
        <v>18</v>
      </c>
      <c r="B30" s="23" t="s">
        <v>49</v>
      </c>
      <c r="C30" s="17">
        <v>0</v>
      </c>
      <c r="D30" s="17">
        <v>0</v>
      </c>
      <c r="E30" s="16">
        <f t="shared" si="0"/>
        <v>0</v>
      </c>
      <c r="G30" s="36"/>
    </row>
    <row r="31" spans="1:7" ht="14.25" thickBot="1" thickTop="1">
      <c r="A31" s="13">
        <v>19</v>
      </c>
      <c r="B31" s="22" t="s">
        <v>71</v>
      </c>
      <c r="C31" s="17">
        <v>1762</v>
      </c>
      <c r="D31" s="17">
        <v>4082</v>
      </c>
      <c r="E31" s="16">
        <f t="shared" si="0"/>
        <v>231.66855845629968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-5993</v>
      </c>
      <c r="D32" s="19">
        <f>D11-D20-D16+D17</f>
        <v>25295</v>
      </c>
      <c r="E32" s="19">
        <f>D32/C32*100</f>
        <v>-422.0757550475555</v>
      </c>
      <c r="G32" s="36"/>
    </row>
    <row r="33" spans="1:7" ht="14.25" thickBot="1" thickTop="1">
      <c r="A33" s="13">
        <v>21</v>
      </c>
      <c r="B33" s="25" t="s">
        <v>3</v>
      </c>
      <c r="C33" s="19">
        <v>9</v>
      </c>
      <c r="D33" s="19"/>
      <c r="E33" s="15">
        <f t="shared" si="0"/>
        <v>0</v>
      </c>
      <c r="G33" s="36"/>
    </row>
    <row r="34" spans="1:7" ht="14.25" thickBot="1" thickTop="1">
      <c r="A34" s="13" t="s">
        <v>79</v>
      </c>
      <c r="B34" s="22" t="s">
        <v>50</v>
      </c>
      <c r="C34" s="17">
        <v>0</v>
      </c>
      <c r="D34" s="17"/>
      <c r="E34" s="16">
        <f t="shared" si="0"/>
        <v>0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>
        <v>0</v>
      </c>
      <c r="D36" s="17">
        <v>0</v>
      </c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1477</v>
      </c>
      <c r="D37" s="15">
        <f>D38+D39+D40</f>
        <v>1691</v>
      </c>
      <c r="E37" s="15">
        <f t="shared" si="0"/>
        <v>114.48882870683819</v>
      </c>
      <c r="G37" s="36"/>
    </row>
    <row r="38" spans="1:7" ht="14.25" thickBot="1" thickTop="1">
      <c r="A38" s="13" t="s">
        <v>82</v>
      </c>
      <c r="B38" s="22" t="s">
        <v>52</v>
      </c>
      <c r="C38" s="17">
        <v>1477</v>
      </c>
      <c r="D38" s="17">
        <v>1355</v>
      </c>
      <c r="E38" s="16">
        <f t="shared" si="0"/>
        <v>91.74001354096141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>
        <v>336</v>
      </c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>
        <v>0</v>
      </c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-7461</v>
      </c>
      <c r="D41" s="15">
        <f>D32+D33-D37</f>
        <v>23604</v>
      </c>
      <c r="E41" s="15">
        <f>D41/C41*100</f>
        <v>-316.3650985122638</v>
      </c>
      <c r="G41" s="36"/>
    </row>
    <row r="42" spans="1:7" ht="14.25" thickBot="1" thickTop="1">
      <c r="A42" s="13">
        <v>24</v>
      </c>
      <c r="B42" s="22" t="s">
        <v>74</v>
      </c>
      <c r="C42" s="17">
        <v>0</v>
      </c>
      <c r="D42" s="17">
        <v>0</v>
      </c>
      <c r="E42" s="15"/>
      <c r="G42" s="36"/>
    </row>
    <row r="43" spans="1:5" ht="14.25" thickBot="1" thickTop="1">
      <c r="A43" s="13">
        <v>25</v>
      </c>
      <c r="B43" s="24" t="s">
        <v>15</v>
      </c>
      <c r="C43" s="15">
        <f>C41+C42</f>
        <v>-7461</v>
      </c>
      <c r="D43" s="15">
        <f>D41+D42</f>
        <v>23604</v>
      </c>
      <c r="E43" s="15">
        <f>D43/C43*100</f>
        <v>-316.3650985122638</v>
      </c>
    </row>
    <row r="44" spans="1:5" ht="14.25" thickBot="1" thickTop="1">
      <c r="A44" s="13">
        <v>26</v>
      </c>
      <c r="B44" s="23" t="s">
        <v>5</v>
      </c>
      <c r="C44" s="17"/>
      <c r="D44" s="17"/>
      <c r="E44" s="15"/>
    </row>
    <row r="45" spans="1:5" ht="14.25" thickBot="1" thickTop="1">
      <c r="A45" s="13">
        <v>27</v>
      </c>
      <c r="B45" s="24" t="s">
        <v>18</v>
      </c>
      <c r="C45" s="15">
        <f>C43</f>
        <v>-7461</v>
      </c>
      <c r="D45" s="15">
        <f>D43</f>
        <v>23604</v>
      </c>
      <c r="E45" s="15">
        <f>D45/C45*100</f>
        <v>-316.3650985122638</v>
      </c>
    </row>
    <row r="46" spans="1:5" ht="14.25" thickBot="1" thickTop="1">
      <c r="A46" s="13">
        <v>28</v>
      </c>
      <c r="B46" s="25" t="s">
        <v>6</v>
      </c>
      <c r="C46" s="17">
        <v>0</v>
      </c>
      <c r="D46" s="17">
        <v>0</v>
      </c>
      <c r="E46" s="15"/>
    </row>
    <row r="47" spans="1:5" ht="27" thickBot="1" thickTop="1">
      <c r="A47" s="13">
        <v>29</v>
      </c>
      <c r="B47" s="24" t="s">
        <v>76</v>
      </c>
      <c r="C47" s="15">
        <f>C45-C46</f>
        <v>-7461</v>
      </c>
      <c r="D47" s="15">
        <f>D45-D46</f>
        <v>23604</v>
      </c>
      <c r="E47" s="15">
        <f>D47/C47*100</f>
        <v>-316.3650985122638</v>
      </c>
    </row>
    <row r="48" spans="1:5" ht="14.25" thickBot="1" thickTop="1">
      <c r="A48" s="13">
        <v>30</v>
      </c>
      <c r="B48" s="22" t="s">
        <v>77</v>
      </c>
      <c r="C48" s="17">
        <v>0</v>
      </c>
      <c r="D48" s="17">
        <v>0</v>
      </c>
      <c r="E48" s="15"/>
    </row>
    <row r="49" spans="1:5" ht="14.25" thickBot="1" thickTop="1">
      <c r="A49" s="13">
        <v>31</v>
      </c>
      <c r="B49" s="24" t="s">
        <v>78</v>
      </c>
      <c r="C49" s="15">
        <f>C45+C48</f>
        <v>-7461</v>
      </c>
      <c r="D49" s="15">
        <f>D45+D48</f>
        <v>23604</v>
      </c>
      <c r="E49" s="15">
        <f>D49/C49*100</f>
        <v>-316.3650985122638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28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Технокомерц АД Скопје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2021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68463</v>
      </c>
      <c r="D11" s="15">
        <f>'Биланс на успех - природа'!D11</f>
        <v>137846</v>
      </c>
      <c r="E11" s="15">
        <f>'Биланс на успех - природа'!E11</f>
        <v>201.34379153703458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68397</v>
      </c>
      <c r="D12" s="15">
        <f>'Биланс на успех - природа'!D12</f>
        <v>121268</v>
      </c>
      <c r="E12" s="15">
        <f>'Биланс на успех - природа'!E12</f>
        <v>177.30017398423908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61726</v>
      </c>
      <c r="D13" s="17">
        <f>'Биланс на успех - природа'!D13</f>
        <v>121237</v>
      </c>
      <c r="E13" s="16">
        <f>'Биланс на успех - природа'!E13</f>
        <v>196.41156076855782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0</v>
      </c>
      <c r="D14" s="17">
        <f>'Биланс на успех - природа'!D14</f>
        <v>31</v>
      </c>
      <c r="E14" s="16">
        <f>'Биланс на успех - природа'!E14</f>
        <v>0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268</v>
      </c>
      <c r="D16" s="17">
        <f>'Биланс на успех - природа'!D16</f>
        <v>258</v>
      </c>
      <c r="E16" s="16">
        <f>'Биланс на успех - природа'!E16</f>
        <v>96.26865671641791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258</v>
      </c>
      <c r="D17" s="17">
        <f>'Биланс на успех - природа'!D17</f>
        <v>367</v>
      </c>
      <c r="E17" s="16">
        <f>'Биланс на успех - природа'!E17</f>
        <v>142.24806201550388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66</v>
      </c>
      <c r="D19" s="17">
        <f>'Биланс на успех - природа'!D19</f>
        <v>16578</v>
      </c>
      <c r="E19" s="16">
        <f>'Биланс на успех - природа'!E19</f>
        <v>25118.18181818182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74446</v>
      </c>
      <c r="D20" s="15">
        <f>'Биланс на успех - природа'!D20</f>
        <v>112660</v>
      </c>
      <c r="E20" s="15">
        <f>'Биланс на успех - природа'!E20</f>
        <v>151.33116621443733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51182</v>
      </c>
      <c r="D21" s="17">
        <f>'Биланс на успех - природа'!D21</f>
        <v>80112</v>
      </c>
      <c r="E21" s="16">
        <f>'Биланс на успех - природа'!E21</f>
        <v>156.5237778906647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2002</v>
      </c>
      <c r="D22" s="17">
        <f>'Биланс на успех - природа'!D22</f>
        <v>2282</v>
      </c>
      <c r="E22" s="16">
        <f>'Биланс на успех - природа'!E22</f>
        <v>113.98601398601397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2829</v>
      </c>
      <c r="D24" s="17">
        <f>'Биланс на успех - природа'!D24</f>
        <v>4006</v>
      </c>
      <c r="E24" s="16">
        <f>'Биланс на успех - природа'!E24</f>
        <v>141.60480735242135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1415</v>
      </c>
      <c r="D25" s="17">
        <f>'Биланс на успех - природа'!D25</f>
        <v>2319</v>
      </c>
      <c r="E25" s="16">
        <f>'Биланс на успех - природа'!E25</f>
        <v>163.886925795053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13590</v>
      </c>
      <c r="D26" s="17">
        <f>'Биланс на успех - природа'!D26</f>
        <v>18125</v>
      </c>
      <c r="E26" s="16">
        <f>'Биланс на успех - природа'!E26</f>
        <v>133.3701250919794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1666</v>
      </c>
      <c r="D27" s="17">
        <f>'Биланс на успех - природа'!D27</f>
        <v>1734</v>
      </c>
      <c r="E27" s="16">
        <f>'Биланс на успех - природа'!E27</f>
        <v>104.08163265306123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0</v>
      </c>
      <c r="D29" s="17">
        <f>'Биланс на успех - природа'!D29</f>
        <v>0</v>
      </c>
      <c r="E29" s="16">
        <f>'Биланс на успех - природа'!E29</f>
        <v>0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0</v>
      </c>
      <c r="D30" s="17">
        <f>'Биланс на успех - природа'!D30</f>
        <v>0</v>
      </c>
      <c r="E30" s="16">
        <f>'Биланс на успех - природа'!E30</f>
        <v>0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1762</v>
      </c>
      <c r="D31" s="17">
        <f>'Биланс на успех - природа'!D31</f>
        <v>4082</v>
      </c>
      <c r="E31" s="16">
        <f>'Биланс на успех - природа'!E31</f>
        <v>231.66855845629968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-5993</v>
      </c>
      <c r="D32" s="19">
        <f>'Биланс на успех - природа'!D32</f>
        <v>25295</v>
      </c>
      <c r="E32" s="19">
        <f>'Биланс на успех - природа'!E32</f>
        <v>-422.0757550475555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9</v>
      </c>
      <c r="D33" s="19">
        <f>'Биланс на успех - природа'!D33</f>
        <v>0</v>
      </c>
      <c r="E33" s="15">
        <f>'Биланс на успех - природа'!E33</f>
        <v>0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0</v>
      </c>
      <c r="D34" s="17">
        <f>'Биланс на успех - природа'!D34</f>
        <v>0</v>
      </c>
      <c r="E34" s="16">
        <f>'Биланс на успех - природа'!E34</f>
        <v>0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1477</v>
      </c>
      <c r="D37" s="15">
        <f>'Биланс на успех - природа'!D37</f>
        <v>1691</v>
      </c>
      <c r="E37" s="15">
        <f>'Биланс на успех - природа'!E37</f>
        <v>114.48882870683819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1477</v>
      </c>
      <c r="D38" s="17">
        <f>'Биланс на успех - природа'!D38</f>
        <v>1355</v>
      </c>
      <c r="E38" s="16">
        <f>'Биланс на успех - природа'!E38</f>
        <v>91.74001354096141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336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-7461</v>
      </c>
      <c r="D41" s="15">
        <f>'Биланс на успех - природа'!D41</f>
        <v>23604</v>
      </c>
      <c r="E41" s="15">
        <f>'Биланс на успех - природа'!E41</f>
        <v>-316.3650985122638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-7461</v>
      </c>
      <c r="D43" s="15">
        <f>'Биланс на успех - природа'!D43</f>
        <v>23604</v>
      </c>
      <c r="E43" s="15">
        <f>'Биланс на успех - природа'!E43</f>
        <v>-316.3650985122638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0</v>
      </c>
      <c r="D44" s="17">
        <f>'Биланс на успех - природа'!D44</f>
        <v>0</v>
      </c>
      <c r="E44" s="16">
        <f>'Биланс на успех - природа'!E44</f>
        <v>0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-7461</v>
      </c>
      <c r="D45" s="15">
        <f>'Биланс на успех - природа'!D45</f>
        <v>23604</v>
      </c>
      <c r="E45" s="15">
        <f>'Биланс на успех - природа'!E45</f>
        <v>-316.3650985122638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0</v>
      </c>
      <c r="D46" s="17">
        <f>'Биланс на успех - природа'!D46</f>
        <v>0</v>
      </c>
      <c r="E46" s="16">
        <f>'Биланс на успех - природа'!E46</f>
        <v>0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-7461</v>
      </c>
      <c r="D47" s="15">
        <f>'Биланс на успех - природа'!D47</f>
        <v>23604</v>
      </c>
      <c r="E47" s="15">
        <f>'Биланс на успех - природа'!E47</f>
        <v>-316.3650985122638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-7461</v>
      </c>
      <c r="D49" s="15">
        <f>'Биланс на успех - природа'!D49</f>
        <v>23604</v>
      </c>
      <c r="E49" s="15">
        <f>'Биланс на успех - природа'!E49</f>
        <v>-316.3650985122638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user</cp:lastModifiedBy>
  <cp:lastPrinted>2019-04-25T08:20:17Z</cp:lastPrinted>
  <dcterms:created xsi:type="dcterms:W3CDTF">2008-02-12T15:15:13Z</dcterms:created>
  <dcterms:modified xsi:type="dcterms:W3CDTF">2021-04-28T14:42:58Z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